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tabRatio="692" firstSheet="1" activeTab="1"/>
  </bookViews>
  <sheets>
    <sheet name="Define" sheetId="1" state="hidden" r:id="rId1"/>
    <sheet name="封面" sheetId="2" r:id="rId2"/>
    <sheet name="Sheet1" sheetId="3" r:id="rId3"/>
    <sheet name="目录" sheetId="4" r:id="rId4"/>
    <sheet name="Sheet2" sheetId="5" r:id="rId5"/>
    <sheet name="1、2019开发区收入完成表" sheetId="6" r:id="rId6"/>
    <sheet name="2、2019开发区支出执行表" sheetId="7" r:id="rId7"/>
    <sheet name="3、2020开发区收入预算" sheetId="8" r:id="rId8"/>
    <sheet name="4、2020开发区支出预算" sheetId="9" r:id="rId9"/>
    <sheet name="Sheet3" sheetId="10" r:id="rId10"/>
    <sheet name="报送条" sheetId="11" r:id="rId11"/>
  </sheets>
  <definedNames>
    <definedName name="_xlnm.Print_Titles" localSheetId="5">'1、2019开发区收入完成表'!$1:$3</definedName>
    <definedName name="_xlnm.Print_Titles" localSheetId="6">'2、2019开发区支出执行表'!$1:$3</definedName>
    <definedName name="_xlnm.Print_Titles" localSheetId="7">'3、2020开发区收入预算'!$1:$3</definedName>
    <definedName name="_xlnm.Print_Titles" localSheetId="8">'4、2020开发区支出预算'!$1:$3</definedName>
  </definedNames>
  <calcPr fullCalcOnLoad="1"/>
</workbook>
</file>

<file path=xl/sharedStrings.xml><?xml version="1.0" encoding="utf-8"?>
<sst xmlns="http://schemas.openxmlformats.org/spreadsheetml/2006/main" count="185" uniqueCount="109">
  <si>
    <t>CF=</t>
  </si>
  <si>
    <t>D:\14\2014年人代会\人大预算草案资料（正式）\风陵渡开发区2014年人代会预算草案(21-3）.xls</t>
  </si>
  <si>
    <t>D:\14\2014年人代会\人大预算草案资料（正式）\绛县开发区2014年人代会预算草案(21-4）.xls</t>
  </si>
  <si>
    <t>D:\14\2014年人代会\人大预算草案资料（正式）\空港开发区2014年人代会预算草案(21-2）.xls</t>
  </si>
  <si>
    <t>D:\14\2014年人代会\人大预算草案资料（正式）\运城开发区2014年人代会预算草案(21-1）.xls</t>
  </si>
  <si>
    <t>CF_HZ=</t>
  </si>
  <si>
    <t>汇总</t>
  </si>
  <si>
    <t>CF_OBJECT=</t>
  </si>
  <si>
    <t>D:\14\2014年人代会\人大预算草案资料（正式）\1、2013开发区收入完成表.XLS</t>
  </si>
  <si>
    <t>风陵渡开发区2014年人代会预算草案(21-3）</t>
  </si>
  <si>
    <t>绛县开发区2014年人代会预算草案(21-4）</t>
  </si>
  <si>
    <t>空港开发区2014年人代会预算草案(21-2）</t>
  </si>
  <si>
    <t>运城开发区2014年人代会预算草案(21-1）</t>
  </si>
  <si>
    <t>D:\14\2014年人代会\人大预算草案资料（正式）\2、2013开发区支出执行表.XLS</t>
  </si>
  <si>
    <t>D:\14\2014年人代会\人大预算草案资料（正式）\3、2014开发区收入预算（草案）.XLS</t>
  </si>
  <si>
    <t>D:\14\2014年人代会\人大预算草案资料（正式）\4、2014开发区支出预算（草案）.XLS</t>
  </si>
  <si>
    <t xml:space="preserve">运城市四届人大 </t>
  </si>
  <si>
    <t>六次会议文件（20-1）</t>
  </si>
  <si>
    <t>二○一九年运城经济技术开发区预算执行情况及</t>
  </si>
  <si>
    <t>二○二○年运城经济技术开发区预算（草案）</t>
  </si>
  <si>
    <t>运城经济技术开发区财政局</t>
  </si>
  <si>
    <t>目        录</t>
  </si>
  <si>
    <t>表一、运城经济技术开发区二○一九年财政收入完成情况表</t>
  </si>
  <si>
    <t>第1-2页</t>
  </si>
  <si>
    <t>表二、运城经济技术开发区二○一九年财政支出执行情况表</t>
  </si>
  <si>
    <t>第3-4页</t>
  </si>
  <si>
    <t>表三、运城经济技术开发区二○二○年财政收入预算（草案）</t>
  </si>
  <si>
    <r>
      <t>第</t>
    </r>
    <r>
      <rPr>
        <sz val="16"/>
        <rFont val="Times New Roman"/>
        <family val="1"/>
      </rPr>
      <t>5</t>
    </r>
    <r>
      <rPr>
        <sz val="16"/>
        <rFont val="黑体"/>
        <family val="0"/>
      </rPr>
      <t>-6页</t>
    </r>
  </si>
  <si>
    <t>表四、运城经济技术开发区二○二○年财政支出预算（草案）</t>
  </si>
  <si>
    <r>
      <t>第</t>
    </r>
    <r>
      <rPr>
        <sz val="16"/>
        <rFont val="Times New Roman"/>
        <family val="1"/>
      </rPr>
      <t>7</t>
    </r>
    <r>
      <rPr>
        <sz val="16"/>
        <rFont val="黑体"/>
        <family val="0"/>
      </rPr>
      <t>-8页</t>
    </r>
  </si>
  <si>
    <t>运城经济技术开发区二○一九年财政收入完成情况表</t>
  </si>
  <si>
    <t>表一</t>
  </si>
  <si>
    <t xml:space="preserve">单位：万元 </t>
  </si>
  <si>
    <t>收  入  项  目</t>
  </si>
  <si>
    <t>2019年预算数</t>
  </si>
  <si>
    <t>2019年完成数</t>
  </si>
  <si>
    <t>完成为年度预算%</t>
  </si>
  <si>
    <t>备      注</t>
  </si>
  <si>
    <t>一般公共预算收入合计</t>
  </si>
  <si>
    <t>税收收入</t>
  </si>
  <si>
    <t>一、增值税</t>
  </si>
  <si>
    <t>大运汽车收入增长。</t>
  </si>
  <si>
    <t>二、企业所得税</t>
  </si>
  <si>
    <t>三、企业所得税退税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</si>
  <si>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</si>
  <si>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</si>
  <si>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</si>
  <si>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</si>
  <si>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</si>
  <si>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</si>
  <si>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</si>
  <si>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</si>
  <si>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</si>
  <si>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</si>
  <si>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十四、烟叶税</t>
  </si>
  <si>
    <t>十五、环境保护税</t>
  </si>
  <si>
    <t>十六、其他税收收入</t>
  </si>
  <si>
    <t>非税收入</t>
  </si>
  <si>
    <t>十七、专项收入</t>
  </si>
  <si>
    <t>十八、行政事业性收费收入</t>
  </si>
  <si>
    <t>十九、罚没收入</t>
  </si>
  <si>
    <t>二十、国有资本经营收入</t>
  </si>
  <si>
    <t>二十一、国有资源（资产）有偿使用收入</t>
  </si>
  <si>
    <t>二十二、其他收入</t>
  </si>
  <si>
    <t>政府性基金预算收入合计</t>
  </si>
  <si>
    <t>其中:国有土地使用权出让收入</t>
  </si>
  <si>
    <t>运城经济技术开发区二○一九年财政支出执行情况表</t>
  </si>
  <si>
    <t>表二</t>
  </si>
  <si>
    <t>支  出  项  目</t>
  </si>
  <si>
    <t>2019年变动预算数</t>
  </si>
  <si>
    <t>2019年执行数</t>
  </si>
  <si>
    <t>执行为变动预算%</t>
  </si>
  <si>
    <t>一般公共预算支出合计</t>
  </si>
  <si>
    <t>一、一般公共服务</t>
  </si>
  <si>
    <t>二、国防</t>
  </si>
  <si>
    <t>三、公共安全</t>
  </si>
  <si>
    <t>四、教育</t>
  </si>
  <si>
    <t>五、科学技术</t>
  </si>
  <si>
    <t>六、文化旅游体育与传媒</t>
  </si>
  <si>
    <t>七、社会保障和就业</t>
  </si>
  <si>
    <t>八、卫生健康支出</t>
  </si>
  <si>
    <t>九、节能环保</t>
  </si>
  <si>
    <t>十、城乡社区</t>
  </si>
  <si>
    <t>十一、农林水</t>
  </si>
  <si>
    <t>十二、交通运输</t>
  </si>
  <si>
    <t>十三、资源勘探信息等</t>
  </si>
  <si>
    <t>十四、商业服务业等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</si>
  <si>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</si>
  <si>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</si>
  <si>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</si>
  <si>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</si>
  <si>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</si>
  <si>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二十、债务付息支出</t>
  </si>
  <si>
    <t>二十一、其他支出</t>
  </si>
  <si>
    <t>政府性基金预算支出合计</t>
  </si>
  <si>
    <t>其中： 国有土地使用权出让收入及对应专项债务收入安排的支出</t>
  </si>
  <si>
    <t>运城经济技术开发区二○二○年财政收入预算（草案）</t>
  </si>
  <si>
    <t>表三</t>
  </si>
  <si>
    <t>2020年预算数</t>
  </si>
  <si>
    <t>为2019年完成数%</t>
  </si>
  <si>
    <t>备        注</t>
  </si>
  <si>
    <t>运城经济技术开发区二○二○年财政支出预算（草案）</t>
  </si>
  <si>
    <t>表四</t>
  </si>
  <si>
    <t>2019年当年地方财力安排数</t>
  </si>
  <si>
    <t>2020年当年地方财力安排数</t>
  </si>
  <si>
    <t>为2019年       预算数%</t>
  </si>
  <si>
    <t>一般公共预算当年安排支出合计</t>
  </si>
  <si>
    <t>土地招、拍、挂交易量增加。</t>
  </si>
  <si>
    <r>
      <t xml:space="preserve">市四届人大六次会议秘书处  　                       　                  </t>
    </r>
    <r>
      <rPr>
        <sz val="16"/>
        <rFont val="Times New Roman"/>
        <family val="1"/>
      </rPr>
      <t xml:space="preserve">   2020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4</t>
    </r>
    <r>
      <rPr>
        <sz val="16"/>
        <rFont val="仿宋_GB2312"/>
        <family val="3"/>
      </rPr>
      <t>月印</t>
    </r>
    <r>
      <rPr>
        <sz val="16"/>
        <rFont val="Times New Roman"/>
        <family val="1"/>
      </rPr>
      <t>500</t>
    </r>
    <r>
      <rPr>
        <sz val="16"/>
        <rFont val="仿宋_GB2312"/>
        <family val="3"/>
      </rPr>
      <t>份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</si>
</sst>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_ "/>
    <numFmt numFmtId="179" formatCode="0.00_ "/>
  </numFmts>
  <fonts count="41">
    <font>
      <sz val="12"/>
      <name val="宋体"/>
      <family val="0"/>
    </font>
    <font>
      <sz val="16"/>
      <name val="仿宋_GB2312"/>
      <family val="3"/>
    </font>
    <font>
      <sz val="9"/>
      <name val="Times New Roman"/>
      <family val="1"/>
    </font>
    <font>
      <b/>
      <sz val="12"/>
      <name val="楷体_GB2312"/>
      <family val="3"/>
    </font>
    <font>
      <sz val="22"/>
      <name val="方正小标宋简体"/>
      <family val="4"/>
    </font>
    <font>
      <b/>
      <sz val="16"/>
      <name val="华文中宋"/>
      <family val="0"/>
    </font>
    <font>
      <sz val="12"/>
      <name val="楷体_GB2312"/>
      <family val="3"/>
    </font>
    <font>
      <sz val="10"/>
      <name val="宋体"/>
      <family val="0"/>
    </font>
    <font>
      <b/>
      <sz val="12"/>
      <name val="仿宋_GB2312"/>
      <family val="3"/>
    </font>
    <font>
      <sz val="10"/>
      <name val="楷体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b/>
      <sz val="16"/>
      <name val="方正大标宋简体"/>
      <family val="4"/>
    </font>
    <font>
      <sz val="16"/>
      <name val="方正隶书简体"/>
      <family val="4"/>
    </font>
    <font>
      <b/>
      <sz val="20"/>
      <name val="方正大标宋简体"/>
      <family val="4"/>
    </font>
    <font>
      <sz val="16"/>
      <name val="黑体"/>
      <family val="0"/>
    </font>
    <font>
      <sz val="14"/>
      <name val="黑体"/>
      <family val="0"/>
    </font>
    <font>
      <sz val="24"/>
      <name val="方正小标宋简体"/>
      <family val="4"/>
    </font>
    <font>
      <sz val="20"/>
      <name val="楷体_GB2312"/>
      <family val="3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5" fillId="0" borderId="4" applyNumberFormat="0" applyFill="0" applyAlignment="0" applyProtection="0"/>
    <xf numFmtId="0" fontId="21" fillId="8" borderId="0" applyNumberFormat="0" applyBorder="0" applyAlignment="0" applyProtection="0"/>
    <xf numFmtId="0" fontId="25" fillId="0" borderId="5" applyNumberFormat="0" applyFill="0" applyAlignment="0" applyProtection="0"/>
    <xf numFmtId="0" fontId="21" fillId="9" borderId="0" applyNumberFormat="0" applyBorder="0" applyAlignment="0" applyProtection="0"/>
    <xf numFmtId="0" fontId="29" fillId="10" borderId="6" applyNumberFormat="0" applyAlignment="0" applyProtection="0"/>
    <xf numFmtId="0" fontId="31" fillId="10" borderId="1" applyNumberFormat="0" applyAlignment="0" applyProtection="0"/>
    <xf numFmtId="0" fontId="33" fillId="11" borderId="7" applyNumberFormat="0" applyAlignment="0" applyProtection="0"/>
    <xf numFmtId="0" fontId="24" fillId="3" borderId="0" applyNumberFormat="0" applyBorder="0" applyAlignment="0" applyProtection="0"/>
    <xf numFmtId="0" fontId="21" fillId="1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2" borderId="0" applyNumberFormat="0" applyBorder="0" applyAlignment="0" applyProtection="0"/>
    <xf numFmtId="0" fontId="39" fillId="13" borderId="0" applyNumberFormat="0" applyBorder="0" applyAlignment="0" applyProtection="0"/>
    <xf numFmtId="0" fontId="24" fillId="14" borderId="0" applyNumberFormat="0" applyBorder="0" applyAlignment="0" applyProtection="0"/>
    <xf numFmtId="0" fontId="2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1" fillId="20" borderId="0" applyNumberFormat="0" applyBorder="0" applyAlignment="0" applyProtection="0"/>
    <xf numFmtId="0" fontId="24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2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22" fontId="6" fillId="0" borderId="0" xfId="52" applyNumberFormat="1" applyFont="1" applyBorder="1" applyAlignment="1">
      <alignment horizontal="left" vertical="center" indent="1"/>
      <protection/>
    </xf>
    <xf numFmtId="22" fontId="7" fillId="0" borderId="0" xfId="52" applyNumberFormat="1" applyFont="1" applyBorder="1" applyAlignment="1">
      <alignment horizontal="left"/>
      <protection/>
    </xf>
    <xf numFmtId="0" fontId="7" fillId="0" borderId="0" xfId="52" applyFont="1" applyBorder="1" applyAlignment="1">
      <alignment horizontal="center"/>
      <protection/>
    </xf>
    <xf numFmtId="0" fontId="6" fillId="0" borderId="0" xfId="52" applyNumberFormat="1" applyFont="1" applyBorder="1" applyAlignment="1">
      <alignment horizontal="right" vertic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center" vertical="center"/>
      <protection/>
    </xf>
    <xf numFmtId="176" fontId="6" fillId="0" borderId="13" xfId="52" applyNumberFormat="1" applyFont="1" applyBorder="1" applyAlignment="1">
      <alignment horizontal="center" vertical="center"/>
      <protection/>
    </xf>
    <xf numFmtId="1" fontId="6" fillId="0" borderId="13" xfId="52" applyNumberFormat="1" applyFont="1" applyFill="1" applyBorder="1" applyAlignment="1">
      <alignment horizontal="left" vertical="center" indent="1"/>
      <protection/>
    </xf>
    <xf numFmtId="1" fontId="6" fillId="0" borderId="13" xfId="52" applyNumberFormat="1" applyFont="1" applyBorder="1" applyAlignment="1">
      <alignment horizontal="left" vertical="center" indent="1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6" fillId="0" borderId="13" xfId="52" applyNumberFormat="1" applyFont="1" applyFill="1" applyBorder="1" applyAlignment="1">
      <alignment horizontal="center" vertical="center"/>
      <protection/>
    </xf>
    <xf numFmtId="177" fontId="8" fillId="0" borderId="13" xfId="52" applyNumberFormat="1" applyFont="1" applyBorder="1" applyAlignment="1">
      <alignment horizontal="right" vertical="center" wrapText="1"/>
      <protection/>
    </xf>
    <xf numFmtId="0" fontId="6" fillId="0" borderId="13" xfId="52" applyNumberFormat="1" applyFont="1" applyBorder="1" applyAlignment="1" applyProtection="1">
      <alignment horizontal="center" vertical="center"/>
      <protection/>
    </xf>
    <xf numFmtId="0" fontId="6" fillId="0" borderId="13" xfId="52" applyNumberFormat="1" applyFont="1" applyFill="1" applyBorder="1" applyAlignment="1" applyProtection="1">
      <alignment horizontal="center" vertical="center"/>
      <protection/>
    </xf>
    <xf numFmtId="0" fontId="6" fillId="0" borderId="13" xfId="52" applyFont="1" applyBorder="1" applyAlignment="1">
      <alignment horizontal="left" vertical="center" indent="1"/>
      <protection/>
    </xf>
    <xf numFmtId="0" fontId="6" fillId="24" borderId="13" xfId="52" applyNumberFormat="1" applyFont="1" applyFill="1" applyBorder="1" applyAlignment="1">
      <alignment horizontal="center" vertical="center"/>
      <protection/>
    </xf>
    <xf numFmtId="1" fontId="6" fillId="24" borderId="13" xfId="52" applyNumberFormat="1" applyFont="1" applyFill="1" applyBorder="1" applyAlignment="1">
      <alignment horizontal="left" vertical="center" indent="1"/>
      <protection/>
    </xf>
    <xf numFmtId="1" fontId="6" fillId="24" borderId="13" xfId="52" applyNumberFormat="1" applyFont="1" applyFill="1" applyBorder="1" applyAlignment="1">
      <alignment horizontal="center" vertical="center"/>
      <protection/>
    </xf>
    <xf numFmtId="0" fontId="6" fillId="0" borderId="13" xfId="52" applyFont="1" applyBorder="1" applyAlignment="1" applyProtection="1">
      <alignment vertical="center"/>
      <protection locked="0"/>
    </xf>
    <xf numFmtId="0" fontId="6" fillId="0" borderId="13" xfId="52" applyFont="1" applyBorder="1" applyAlignment="1">
      <alignment horizontal="left" vertical="center"/>
      <protection/>
    </xf>
    <xf numFmtId="0" fontId="6" fillId="0" borderId="13" xfId="52" applyNumberFormat="1" applyFont="1" applyBorder="1" applyAlignment="1" applyProtection="1">
      <alignment horizontal="center" vertical="center" shrinkToFit="1"/>
      <protection/>
    </xf>
    <xf numFmtId="177" fontId="8" fillId="0" borderId="12" xfId="52" applyNumberFormat="1" applyFont="1" applyBorder="1" applyAlignment="1">
      <alignment horizontal="right" vertical="center" wrapText="1"/>
      <protection/>
    </xf>
    <xf numFmtId="0" fontId="9" fillId="0" borderId="13" xfId="52" applyNumberFormat="1" applyFont="1" applyBorder="1" applyAlignment="1">
      <alignment horizontal="left" vertical="center" indent="1"/>
      <protection/>
    </xf>
    <xf numFmtId="0" fontId="6" fillId="0" borderId="13" xfId="52" applyFont="1" applyFill="1" applyBorder="1" applyAlignment="1" applyProtection="1">
      <alignment horizontal="left" vertical="center" wrapText="1" shrinkToFit="1"/>
      <protection locked="0"/>
    </xf>
    <xf numFmtId="177" fontId="2" fillId="0" borderId="0" xfId="52" applyNumberFormat="1" applyFont="1" applyBorder="1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178" fontId="11" fillId="0" borderId="0" xfId="52" applyNumberFormat="1" applyFont="1">
      <alignment/>
      <protection/>
    </xf>
    <xf numFmtId="0" fontId="6" fillId="0" borderId="0" xfId="52" applyNumberFormat="1" applyFont="1" applyBorder="1" applyAlignment="1">
      <alignment horizontal="left" vertical="center" indent="1"/>
      <protection/>
    </xf>
    <xf numFmtId="22" fontId="7" fillId="0" borderId="0" xfId="52" applyNumberFormat="1" applyFont="1" applyBorder="1" applyAlignment="1">
      <alignment horizontal="center"/>
      <protection/>
    </xf>
    <xf numFmtId="178" fontId="7" fillId="0" borderId="0" xfId="52" applyNumberFormat="1" applyFont="1" applyBorder="1" applyAlignment="1">
      <alignment horizontal="center"/>
      <protection/>
    </xf>
    <xf numFmtId="0" fontId="6" fillId="0" borderId="0" xfId="52" applyNumberFormat="1" applyFont="1" applyAlignment="1">
      <alignment horizontal="right" vertical="center"/>
      <protection/>
    </xf>
    <xf numFmtId="178" fontId="3" fillId="0" borderId="13" xfId="52" applyNumberFormat="1" applyFont="1" applyBorder="1" applyAlignment="1">
      <alignment horizontal="center" vertical="center" wrapText="1"/>
      <protection/>
    </xf>
    <xf numFmtId="0" fontId="6" fillId="0" borderId="13" xfId="52" applyFont="1" applyBorder="1" applyAlignment="1" applyProtection="1">
      <alignment horizontal="left" vertical="center"/>
      <protection locked="0"/>
    </xf>
    <xf numFmtId="0" fontId="6" fillId="24" borderId="13" xfId="52" applyNumberFormat="1" applyFont="1" applyFill="1" applyBorder="1" applyAlignment="1" applyProtection="1">
      <alignment horizontal="center" vertical="center" shrinkToFit="1"/>
      <protection locked="0"/>
    </xf>
    <xf numFmtId="179" fontId="6" fillId="0" borderId="13" xfId="52" applyNumberFormat="1" applyFont="1" applyBorder="1" applyAlignment="1" applyProtection="1">
      <alignment horizontal="center" vertical="center" shrinkToFit="1"/>
      <protection locked="0"/>
    </xf>
    <xf numFmtId="0" fontId="6" fillId="0" borderId="13" xfId="52" applyFont="1" applyBorder="1" applyAlignment="1" applyProtection="1">
      <alignment horizontal="left" vertical="center" indent="1"/>
      <protection locked="0"/>
    </xf>
    <xf numFmtId="3" fontId="11" fillId="0" borderId="0" xfId="52" applyNumberFormat="1" applyFont="1">
      <alignment/>
      <protection/>
    </xf>
    <xf numFmtId="0" fontId="6" fillId="24" borderId="13" xfId="64" applyNumberFormat="1" applyFont="1" applyFill="1" applyBorder="1" applyAlignment="1" applyProtection="1">
      <alignment horizontal="center"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6" fillId="0" borderId="13" xfId="52" applyNumberFormat="1" applyFont="1" applyFill="1" applyBorder="1" applyAlignment="1" applyProtection="1">
      <alignment horizontal="center" vertical="center" shrinkToFit="1"/>
      <protection/>
    </xf>
    <xf numFmtId="0" fontId="6" fillId="0" borderId="13" xfId="52" applyFont="1" applyBorder="1" applyAlignment="1">
      <alignment horizontal="left" vertical="center" indent="1" shrinkToFit="1"/>
      <protection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shrinkToFit="1"/>
      <protection locked="0"/>
    </xf>
    <xf numFmtId="0" fontId="7" fillId="0" borderId="0" xfId="52" applyFont="1" applyProtection="1">
      <alignment/>
      <protection locked="0"/>
    </xf>
    <xf numFmtId="0" fontId="6" fillId="0" borderId="0" xfId="52" applyNumberFormat="1" applyFont="1" applyAlignment="1" applyProtection="1">
      <alignment horizontal="left" vertical="center" indent="1" shrinkToFit="1"/>
      <protection locked="0"/>
    </xf>
    <xf numFmtId="0" fontId="9" fillId="0" borderId="0" xfId="52" applyFont="1" applyProtection="1">
      <alignment/>
      <protection locked="0"/>
    </xf>
    <xf numFmtId="0" fontId="6" fillId="0" borderId="0" xfId="52" applyNumberFormat="1" applyFont="1" applyAlignment="1" applyProtection="1">
      <alignment horizontal="right" vertical="center"/>
      <protection locked="0"/>
    </xf>
    <xf numFmtId="0" fontId="3" fillId="0" borderId="13" xfId="52" applyFont="1" applyBorder="1" applyAlignment="1" applyProtection="1">
      <alignment horizontal="center" vertical="center" shrinkToFit="1"/>
      <protection locked="0"/>
    </xf>
    <xf numFmtId="0" fontId="3" fillId="0" borderId="13" xfId="52" applyFont="1" applyBorder="1" applyAlignment="1" applyProtection="1">
      <alignment horizontal="center" vertical="center" wrapText="1"/>
      <protection locked="0"/>
    </xf>
    <xf numFmtId="0" fontId="3" fillId="0" borderId="13" xfId="52" applyFont="1" applyBorder="1" applyAlignment="1" applyProtection="1">
      <alignment horizontal="center" vertical="center"/>
      <protection locked="0"/>
    </xf>
    <xf numFmtId="0" fontId="6" fillId="0" borderId="13" xfId="52" applyFont="1" applyBorder="1" applyAlignment="1">
      <alignment horizontal="left" vertical="center" shrinkToFit="1"/>
      <protection/>
    </xf>
    <xf numFmtId="176" fontId="6" fillId="0" borderId="13" xfId="52" applyNumberFormat="1" applyFont="1" applyBorder="1" applyAlignment="1" applyProtection="1">
      <alignment horizontal="center" vertical="center"/>
      <protection/>
    </xf>
    <xf numFmtId="3" fontId="6" fillId="0" borderId="13" xfId="52" applyNumberFormat="1" applyFont="1" applyBorder="1" applyAlignment="1" applyProtection="1">
      <alignment vertical="center" wrapText="1"/>
      <protection locked="0"/>
    </xf>
    <xf numFmtId="176" fontId="6" fillId="0" borderId="13" xfId="52" applyNumberFormat="1" applyFont="1" applyBorder="1" applyAlignment="1" applyProtection="1">
      <alignment vertical="center" wrapText="1"/>
      <protection locked="0"/>
    </xf>
    <xf numFmtId="0" fontId="6" fillId="0" borderId="13" xfId="52" applyFont="1" applyBorder="1" applyAlignment="1" applyProtection="1">
      <alignment vertical="center" wrapText="1"/>
      <protection locked="0"/>
    </xf>
    <xf numFmtId="0" fontId="6" fillId="0" borderId="13" xfId="52" applyFont="1" applyBorder="1" applyAlignment="1" applyProtection="1">
      <alignment horizontal="left" vertical="center" wrapText="1"/>
      <protection locked="0"/>
    </xf>
    <xf numFmtId="176" fontId="11" fillId="0" borderId="13" xfId="52" applyNumberFormat="1" applyFont="1" applyBorder="1" applyAlignment="1" applyProtection="1">
      <alignment vertical="center" wrapText="1"/>
      <protection locked="0"/>
    </xf>
    <xf numFmtId="3" fontId="11" fillId="0" borderId="13" xfId="52" applyNumberFormat="1" applyFont="1" applyBorder="1" applyAlignment="1" applyProtection="1">
      <alignment vertical="center" wrapText="1"/>
      <protection locked="0"/>
    </xf>
    <xf numFmtId="0" fontId="6" fillId="0" borderId="13" xfId="52" applyFont="1" applyBorder="1" applyAlignment="1" applyProtection="1">
      <alignment horizontal="left" vertical="center" wrapText="1" shrinkToFit="1"/>
      <protection locked="0"/>
    </xf>
    <xf numFmtId="0" fontId="3" fillId="0" borderId="0" xfId="52" applyFont="1" applyAlignment="1">
      <alignment horizontal="center" wrapText="1"/>
      <protection/>
    </xf>
    <xf numFmtId="0" fontId="6" fillId="0" borderId="0" xfId="52" applyNumberFormat="1" applyFont="1" applyAlignment="1">
      <alignment horizontal="left" vertical="center" indent="1"/>
      <protection/>
    </xf>
    <xf numFmtId="177" fontId="6" fillId="0" borderId="13" xfId="52" applyNumberFormat="1" applyFont="1" applyBorder="1" applyAlignment="1" applyProtection="1">
      <alignment horizontal="left" vertical="center"/>
      <protection locked="0"/>
    </xf>
    <xf numFmtId="0" fontId="6" fillId="0" borderId="13" xfId="52" applyFont="1" applyFill="1" applyBorder="1" applyAlignment="1" applyProtection="1">
      <alignment horizontal="left" vertical="center" wrapText="1"/>
      <protection locked="0"/>
    </xf>
    <xf numFmtId="0" fontId="6" fillId="24" borderId="13" xfId="52" applyNumberFormat="1" applyFont="1" applyFill="1" applyBorder="1" applyAlignment="1" applyProtection="1">
      <alignment horizontal="center" vertical="center"/>
      <protection locked="0"/>
    </xf>
    <xf numFmtId="0" fontId="6" fillId="0" borderId="13" xfId="52" applyFont="1" applyFill="1" applyBorder="1" applyAlignment="1" applyProtection="1">
      <alignment horizontal="left" vertical="center" indent="1"/>
      <protection locked="0"/>
    </xf>
    <xf numFmtId="0" fontId="6" fillId="0" borderId="13" xfId="52" applyNumberFormat="1" applyFont="1" applyBorder="1" applyAlignment="1" applyProtection="1">
      <alignment horizontal="center" vertical="center"/>
      <protection locked="0"/>
    </xf>
    <xf numFmtId="177" fontId="0" fillId="0" borderId="0" xfId="52" applyNumberFormat="1" applyFont="1">
      <alignment/>
      <protection/>
    </xf>
    <xf numFmtId="0" fontId="13" fillId="0" borderId="0" xfId="52" applyFont="1" applyAlignment="1">
      <alignment horizontal="center" vertical="center"/>
      <protection/>
    </xf>
    <xf numFmtId="0" fontId="14" fillId="0" borderId="0" xfId="52" applyFont="1" applyAlignment="1">
      <alignment vertical="center"/>
      <protection/>
    </xf>
    <xf numFmtId="0" fontId="0" fillId="0" borderId="0" xfId="52" applyFont="1" applyAlignment="1">
      <alignment horizontal="distributed"/>
      <protection/>
    </xf>
    <xf numFmtId="0" fontId="15" fillId="0" borderId="0" xfId="52" applyFont="1" applyAlignment="1">
      <alignment horizontal="center"/>
      <protection/>
    </xf>
    <xf numFmtId="0" fontId="13" fillId="0" borderId="0" xfId="52" applyFont="1" applyAlignment="1">
      <alignment horizontal="left" vertical="center" indent="7"/>
      <protection/>
    </xf>
    <xf numFmtId="0" fontId="16" fillId="0" borderId="0" xfId="52" applyFont="1" applyAlignment="1">
      <alignment vertical="center"/>
      <protection/>
    </xf>
    <xf numFmtId="0" fontId="16" fillId="0" borderId="0" xfId="52" applyFont="1" applyAlignment="1">
      <alignment horizontal="distributed" vertical="center"/>
      <protection/>
    </xf>
    <xf numFmtId="58" fontId="16" fillId="0" borderId="0" xfId="52" applyNumberFormat="1" applyFont="1" applyAlignment="1">
      <alignment horizontal="distributed" vertical="center"/>
      <protection/>
    </xf>
    <xf numFmtId="0" fontId="17" fillId="0" borderId="0" xfId="0" applyFont="1" applyAlignment="1">
      <alignment horizontal="distributed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57" fontId="19" fillId="0" borderId="0" xfId="0" applyNumberFormat="1" applyFont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?鹎%U龡&amp;H?_x0008__x001C__x001C_?_x0007__x0001__x0001_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1、2007全省收入完成表" xfId="64"/>
    <cellStyle name="常规_审核二次上报禹都2015预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9" sqref="A9"/>
    </sheetView>
  </sheetViews>
  <sheetFormatPr defaultColWidth="9.00390625" defaultRowHeight="14.25"/>
  <sheetData>
    <row r="1" spans="1:2" ht="14.25">
      <c r="A1" t="s">
        <v>0</v>
      </c>
      <c r="B1" t="s">
        <v>1</v>
      </c>
    </row>
    <row r="2" spans="1:2" ht="14.25">
      <c r="A2" t="s">
        <v>0</v>
      </c>
      <c r="B2" t="s">
        <v>2</v>
      </c>
    </row>
    <row r="3" spans="1:2" ht="14.25">
      <c r="A3" t="s">
        <v>0</v>
      </c>
      <c r="B3" t="s">
        <v>3</v>
      </c>
    </row>
    <row r="4" spans="1:2" ht="14.25">
      <c r="A4" t="s">
        <v>0</v>
      </c>
      <c r="B4" t="s">
        <v>4</v>
      </c>
    </row>
    <row r="5" spans="1:2" ht="14.25">
      <c r="A5" t="s">
        <v>5</v>
      </c>
      <c r="B5" t="s">
        <v>6</v>
      </c>
    </row>
    <row r="6" spans="1:6" ht="14.25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12</v>
      </c>
    </row>
    <row r="7" spans="1:6" ht="14.25">
      <c r="A7" t="s">
        <v>7</v>
      </c>
      <c r="B7" t="s">
        <v>13</v>
      </c>
      <c r="C7" t="s">
        <v>9</v>
      </c>
      <c r="D7" t="s">
        <v>10</v>
      </c>
      <c r="E7" t="s">
        <v>11</v>
      </c>
      <c r="F7" t="s">
        <v>12</v>
      </c>
    </row>
    <row r="8" spans="1:6" ht="14.25">
      <c r="A8" t="s">
        <v>7</v>
      </c>
      <c r="B8" t="s">
        <v>14</v>
      </c>
      <c r="C8" t="s">
        <v>9</v>
      </c>
      <c r="D8" t="s">
        <v>10</v>
      </c>
      <c r="E8" t="s">
        <v>11</v>
      </c>
      <c r="F8" t="s">
        <v>12</v>
      </c>
    </row>
    <row r="9" spans="1:6" ht="14.25">
      <c r="A9" t="s">
        <v>7</v>
      </c>
      <c r="B9" t="s">
        <v>15</v>
      </c>
      <c r="C9" t="s">
        <v>9</v>
      </c>
      <c r="D9" t="s">
        <v>10</v>
      </c>
      <c r="E9" t="s">
        <v>11</v>
      </c>
      <c r="F9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workbookViewId="0" topLeftCell="A1">
      <selection activeCell="A1" sqref="A1:M30"/>
    </sheetView>
  </sheetViews>
  <sheetFormatPr defaultColWidth="9.00390625" defaultRowHeight="14.25"/>
  <sheetData>
    <row r="1" spans="1:13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</sheetData>
  <sheetProtection/>
  <mergeCells count="1">
    <mergeCell ref="A1:M30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9:M30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3" max="13" width="12.25390625" style="0" customWidth="1"/>
  </cols>
  <sheetData>
    <row r="29" spans="1:13" s="1" customFormat="1" ht="14.25">
      <c r="A29" s="2" t="s">
        <v>108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" customFormat="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mergeCells count="1">
    <mergeCell ref="A29:M30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tabSelected="1" zoomScale="145" zoomScaleNormal="145" zoomScaleSheetLayoutView="100" workbookViewId="0" topLeftCell="A1">
      <selection activeCell="A9" sqref="A9:M9"/>
    </sheetView>
  </sheetViews>
  <sheetFormatPr defaultColWidth="9.00390625" defaultRowHeight="14.25"/>
  <cols>
    <col min="1" max="1" width="2.25390625" style="0" customWidth="1"/>
    <col min="3" max="3" width="16.25390625" style="0" customWidth="1"/>
  </cols>
  <sheetData>
    <row r="1" spans="2:3" ht="24.75" customHeight="1">
      <c r="B1" s="89" t="s">
        <v>16</v>
      </c>
      <c r="C1" s="89"/>
    </row>
    <row r="2" spans="2:3" ht="24.75" customHeight="1">
      <c r="B2" s="89" t="s">
        <v>17</v>
      </c>
      <c r="C2" s="89"/>
    </row>
    <row r="8" spans="1:13" ht="45" customHeight="1">
      <c r="A8" s="90" t="s">
        <v>18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45" customHeight="1">
      <c r="A9" s="90" t="s">
        <v>19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8" spans="1:13" ht="33" customHeight="1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33" customHeight="1">
      <c r="A19" s="94">
        <v>43948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</sheetData>
  <sheetProtection/>
  <mergeCells count="6">
    <mergeCell ref="B1:C1"/>
    <mergeCell ref="B2:C2"/>
    <mergeCell ref="A8:M8"/>
    <mergeCell ref="A9:M9"/>
    <mergeCell ref="A18:M18"/>
    <mergeCell ref="A19:M19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workbookViewId="0" topLeftCell="A1">
      <selection activeCell="A1" sqref="A1:M30"/>
    </sheetView>
  </sheetViews>
  <sheetFormatPr defaultColWidth="9.00390625" defaultRowHeight="14.25"/>
  <sheetData>
    <row r="1" spans="1:13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</sheetData>
  <sheetProtection/>
  <mergeCells count="1">
    <mergeCell ref="A1:M30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showGridLines="0" workbookViewId="0" topLeftCell="A1">
      <selection activeCell="A22" sqref="A22"/>
    </sheetView>
  </sheetViews>
  <sheetFormatPr defaultColWidth="9.00390625" defaultRowHeight="14.25"/>
  <cols>
    <col min="1" max="1" width="83.00390625" style="0" customWidth="1"/>
    <col min="2" max="2" width="14.00390625" style="83" customWidth="1"/>
  </cols>
  <sheetData>
    <row r="1" ht="8.25" customHeight="1"/>
    <row r="2" spans="1:2" ht="29.25" customHeight="1">
      <c r="A2" s="84" t="s">
        <v>21</v>
      </c>
      <c r="B2" s="84"/>
    </row>
    <row r="3" ht="15.75" customHeight="1"/>
    <row r="4" s="81" customFormat="1" ht="9.75" customHeight="1">
      <c r="A4" s="85"/>
    </row>
    <row r="5" spans="1:2" s="82" customFormat="1" ht="27" customHeight="1">
      <c r="A5" s="86" t="s">
        <v>22</v>
      </c>
      <c r="B5" s="87" t="s">
        <v>23</v>
      </c>
    </row>
    <row r="6" spans="1:2" s="82" customFormat="1" ht="27" customHeight="1">
      <c r="A6" s="86" t="s">
        <v>24</v>
      </c>
      <c r="B6" s="88" t="s">
        <v>25</v>
      </c>
    </row>
    <row r="7" spans="1:2" s="82" customFormat="1" ht="27" customHeight="1">
      <c r="A7" s="86" t="s">
        <v>26</v>
      </c>
      <c r="B7" s="88" t="s">
        <v>27</v>
      </c>
    </row>
    <row r="8" spans="1:2" s="82" customFormat="1" ht="27" customHeight="1">
      <c r="A8" s="86" t="s">
        <v>28</v>
      </c>
      <c r="B8" s="88" t="s">
        <v>29</v>
      </c>
    </row>
  </sheetData>
  <sheetProtection/>
  <mergeCells count="1">
    <mergeCell ref="A2:B2"/>
  </mergeCells>
  <printOptions horizontalCentered="1"/>
  <pageMargins left="0.75" right="0.75" top="1.56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workbookViewId="0" topLeftCell="A1">
      <selection activeCell="A1" sqref="A1:M30"/>
    </sheetView>
  </sheetViews>
  <sheetFormatPr defaultColWidth="9.00390625" defaultRowHeight="14.25"/>
  <sheetData>
    <row r="1" spans="1:13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</sheetData>
  <sheetProtection/>
  <mergeCells count="1">
    <mergeCell ref="A1:M30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pane xSplit="1" ySplit="3" topLeftCell="B8" activePane="bottomRight" state="frozen"/>
      <selection pane="bottomRight" activeCell="B14" sqref="B14"/>
    </sheetView>
  </sheetViews>
  <sheetFormatPr defaultColWidth="9.00390625" defaultRowHeight="14.25"/>
  <cols>
    <col min="1" max="1" width="40.25390625" style="0" customWidth="1"/>
    <col min="2" max="2" width="13.875" style="0" customWidth="1"/>
    <col min="3" max="3" width="14.125" style="0" customWidth="1"/>
    <col min="4" max="4" width="17.875" style="0" customWidth="1"/>
    <col min="5" max="5" width="36.375" style="0" customWidth="1"/>
  </cols>
  <sheetData>
    <row r="1" spans="1:5" ht="31.5" customHeight="1">
      <c r="A1" s="8" t="s">
        <v>30</v>
      </c>
      <c r="B1" s="9"/>
      <c r="C1" s="9"/>
      <c r="D1" s="9"/>
      <c r="E1" s="9"/>
    </row>
    <row r="2" spans="1:5" ht="29.25" customHeight="1">
      <c r="A2" s="74" t="s">
        <v>31</v>
      </c>
      <c r="E2" s="44" t="s">
        <v>32</v>
      </c>
    </row>
    <row r="3" spans="1:5" s="73" customFormat="1" ht="45" customHeight="1">
      <c r="A3" s="15" t="s">
        <v>33</v>
      </c>
      <c r="B3" s="15" t="s">
        <v>34</v>
      </c>
      <c r="C3" s="15" t="s">
        <v>35</v>
      </c>
      <c r="D3" s="15" t="s">
        <v>36</v>
      </c>
      <c r="E3" s="15" t="s">
        <v>37</v>
      </c>
    </row>
    <row r="4" spans="1:5" s="57" customFormat="1" ht="20.25" customHeight="1">
      <c r="A4" s="46" t="s">
        <v>38</v>
      </c>
      <c r="B4" s="47">
        <f>SUM(B5,B22)</f>
        <v>29472</v>
      </c>
      <c r="C4" s="47">
        <f>SUM(C5,C22)</f>
        <v>34782</v>
      </c>
      <c r="D4" s="65">
        <f aca="true" t="shared" si="0" ref="D4:D30">C4/B4*100</f>
        <v>118.01710097719871</v>
      </c>
      <c r="E4" s="46"/>
    </row>
    <row r="5" spans="1:5" s="57" customFormat="1" ht="20.25" customHeight="1">
      <c r="A5" s="49" t="s">
        <v>39</v>
      </c>
      <c r="B5" s="51">
        <f>SUM(B6:B21)</f>
        <v>22155</v>
      </c>
      <c r="C5" s="51">
        <f>SUM(C6:C21)</f>
        <v>26722</v>
      </c>
      <c r="D5" s="65">
        <f t="shared" si="0"/>
        <v>120.61385691717446</v>
      </c>
      <c r="E5" s="75"/>
    </row>
    <row r="6" spans="1:5" s="57" customFormat="1" ht="20.25" customHeight="1">
      <c r="A6" s="49" t="s">
        <v>40</v>
      </c>
      <c r="B6" s="47">
        <v>3776</v>
      </c>
      <c r="C6" s="51">
        <v>8382</v>
      </c>
      <c r="D6" s="65">
        <f t="shared" si="0"/>
        <v>221.98093220338984</v>
      </c>
      <c r="E6" s="76" t="s">
        <v>41</v>
      </c>
    </row>
    <row r="7" spans="1:5" s="57" customFormat="1" ht="20.25" customHeight="1">
      <c r="A7" s="49" t="s">
        <v>42</v>
      </c>
      <c r="B7" s="47">
        <v>2408</v>
      </c>
      <c r="C7" s="51">
        <v>2622</v>
      </c>
      <c r="D7" s="65">
        <f t="shared" si="0"/>
        <v>108.88704318936877</v>
      </c>
      <c r="E7" s="46"/>
    </row>
    <row r="8" spans="1:5" s="57" customFormat="1" ht="20.25" customHeight="1">
      <c r="A8" s="49" t="s">
        <v>43</v>
      </c>
      <c r="B8" s="47"/>
      <c r="C8" s="51"/>
      <c r="D8" s="65"/>
      <c r="E8" s="69"/>
    </row>
    <row r="9" spans="1:5" s="57" customFormat="1" ht="20.25" customHeight="1">
      <c r="A9" s="49" t="s">
        <v>44</v>
      </c>
      <c r="B9" s="47">
        <v>491</v>
      </c>
      <c r="C9" s="51">
        <v>381</v>
      </c>
      <c r="D9" s="65">
        <f t="shared" si="0"/>
        <v>77.59674134419552</v>
      </c>
      <c r="E9" s="69"/>
    </row>
    <row r="10" spans="1:5" s="57" customFormat="1" ht="20.25" customHeight="1">
      <c r="A10" s="49" t="s">
        <v>45</v>
      </c>
      <c r="B10" s="47">
        <v>38</v>
      </c>
      <c r="C10" s="51">
        <v>63</v>
      </c>
      <c r="D10" s="65">
        <f t="shared" si="0"/>
        <v>165.78947368421052</v>
      </c>
      <c r="E10" s="49"/>
    </row>
    <row r="11" spans="1:5" s="57" customFormat="1" ht="20.25" customHeight="1">
      <c r="A11" s="49" t="s">
        <v>46</v>
      </c>
      <c r="B11" s="47">
        <v>0</v>
      </c>
      <c r="C11" s="51"/>
      <c r="D11" s="65"/>
      <c r="E11" s="49"/>
    </row>
    <row r="12" spans="1:5" s="57" customFormat="1" ht="20.25" customHeight="1">
      <c r="A12" s="49" t="s">
        <v>47</v>
      </c>
      <c r="B12" s="47">
        <v>2785</v>
      </c>
      <c r="C12" s="47">
        <v>1977</v>
      </c>
      <c r="D12" s="65">
        <f t="shared" si="0"/>
        <v>70.98743267504489</v>
      </c>
      <c r="E12" s="49"/>
    </row>
    <row r="13" spans="1:5" s="57" customFormat="1" ht="20.25" customHeight="1">
      <c r="A13" s="49" t="s">
        <v>48</v>
      </c>
      <c r="B13" s="47">
        <v>1514</v>
      </c>
      <c r="C13" s="51">
        <v>1715</v>
      </c>
      <c r="D13" s="65">
        <f t="shared" si="0"/>
        <v>113.27608982826949</v>
      </c>
      <c r="E13" s="49"/>
    </row>
    <row r="14" spans="1:5" s="57" customFormat="1" ht="20.25" customHeight="1">
      <c r="A14" s="49" t="s">
        <v>49</v>
      </c>
      <c r="B14" s="47">
        <v>3740</v>
      </c>
      <c r="C14" s="51">
        <v>2574</v>
      </c>
      <c r="D14" s="65">
        <f t="shared" si="0"/>
        <v>68.82352941176471</v>
      </c>
      <c r="E14" s="49"/>
    </row>
    <row r="15" spans="1:5" s="57" customFormat="1" ht="20.25" customHeight="1">
      <c r="A15" s="49" t="s">
        <v>50</v>
      </c>
      <c r="B15" s="47">
        <v>3200</v>
      </c>
      <c r="C15" s="51">
        <v>4450</v>
      </c>
      <c r="D15" s="65">
        <f t="shared" si="0"/>
        <v>139.0625</v>
      </c>
      <c r="E15" s="49"/>
    </row>
    <row r="16" spans="1:5" s="57" customFormat="1" ht="20.25" customHeight="1">
      <c r="A16" s="49" t="s">
        <v>51</v>
      </c>
      <c r="B16" s="47">
        <v>116</v>
      </c>
      <c r="C16" s="51">
        <v>378</v>
      </c>
      <c r="D16" s="65">
        <f t="shared" si="0"/>
        <v>325.86206896551727</v>
      </c>
      <c r="E16" s="49"/>
    </row>
    <row r="17" spans="1:5" s="57" customFormat="1" ht="20.25" customHeight="1">
      <c r="A17" s="49" t="s">
        <v>52</v>
      </c>
      <c r="B17" s="47"/>
      <c r="C17" s="51"/>
      <c r="D17" s="65"/>
      <c r="E17" s="49"/>
    </row>
    <row r="18" spans="1:5" s="57" customFormat="1" ht="20.25" customHeight="1">
      <c r="A18" s="49" t="s">
        <v>53</v>
      </c>
      <c r="B18" s="47">
        <v>4084</v>
      </c>
      <c r="C18" s="51">
        <v>4170</v>
      </c>
      <c r="D18" s="65">
        <f t="shared" si="0"/>
        <v>102.10577864838393</v>
      </c>
      <c r="E18" s="49"/>
    </row>
    <row r="19" spans="1:5" s="57" customFormat="1" ht="20.25" customHeight="1">
      <c r="A19" s="49" t="s">
        <v>54</v>
      </c>
      <c r="B19" s="47"/>
      <c r="C19" s="51"/>
      <c r="D19" s="65"/>
      <c r="E19" s="49"/>
    </row>
    <row r="20" spans="1:5" s="57" customFormat="1" ht="20.25" customHeight="1">
      <c r="A20" s="49" t="s">
        <v>55</v>
      </c>
      <c r="B20" s="47">
        <v>3</v>
      </c>
      <c r="C20" s="77">
        <v>6</v>
      </c>
      <c r="D20" s="65">
        <f t="shared" si="0"/>
        <v>200</v>
      </c>
      <c r="E20" s="49"/>
    </row>
    <row r="21" spans="1:5" s="57" customFormat="1" ht="20.25" customHeight="1">
      <c r="A21" s="49" t="s">
        <v>56</v>
      </c>
      <c r="B21" s="47"/>
      <c r="C21" s="77">
        <v>4</v>
      </c>
      <c r="D21" s="65"/>
      <c r="E21" s="49"/>
    </row>
    <row r="22" spans="1:5" s="57" customFormat="1" ht="20.25" customHeight="1">
      <c r="A22" s="49" t="s">
        <v>57</v>
      </c>
      <c r="B22" s="47">
        <f>SUM(B23:B28)</f>
        <v>7317</v>
      </c>
      <c r="C22" s="77">
        <f>SUM(C23:C28)</f>
        <v>8060</v>
      </c>
      <c r="D22" s="65">
        <f t="shared" si="0"/>
        <v>110.1544348776821</v>
      </c>
      <c r="E22" s="49"/>
    </row>
    <row r="23" spans="1:5" s="57" customFormat="1" ht="20.25" customHeight="1">
      <c r="A23" s="49" t="s">
        <v>58</v>
      </c>
      <c r="B23" s="47">
        <f>1577+200</f>
        <v>1777</v>
      </c>
      <c r="C23" s="51">
        <v>2046</v>
      </c>
      <c r="D23" s="65">
        <f t="shared" si="0"/>
        <v>115.13787281935848</v>
      </c>
      <c r="E23" s="49"/>
    </row>
    <row r="24" spans="1:5" s="57" customFormat="1" ht="20.25" customHeight="1">
      <c r="A24" s="49" t="s">
        <v>59</v>
      </c>
      <c r="B24" s="47">
        <v>5371</v>
      </c>
      <c r="C24" s="51">
        <v>5923</v>
      </c>
      <c r="D24" s="65">
        <f t="shared" si="0"/>
        <v>110.27741575125675</v>
      </c>
      <c r="E24" s="30"/>
    </row>
    <row r="25" spans="1:5" s="57" customFormat="1" ht="20.25" customHeight="1">
      <c r="A25" s="49" t="s">
        <v>60</v>
      </c>
      <c r="B25" s="47">
        <f>221-200</f>
        <v>21</v>
      </c>
      <c r="C25" s="51">
        <v>20</v>
      </c>
      <c r="D25" s="65">
        <f t="shared" si="0"/>
        <v>95.23809523809523</v>
      </c>
      <c r="E25" s="78"/>
    </row>
    <row r="26" spans="1:5" s="57" customFormat="1" ht="20.25" customHeight="1">
      <c r="A26" s="49" t="s">
        <v>61</v>
      </c>
      <c r="B26" s="47"/>
      <c r="C26" s="51"/>
      <c r="D26" s="65"/>
      <c r="E26" s="49"/>
    </row>
    <row r="27" spans="1:5" s="57" customFormat="1" ht="20.25" customHeight="1">
      <c r="A27" s="49" t="s">
        <v>62</v>
      </c>
      <c r="B27" s="47">
        <v>100</v>
      </c>
      <c r="C27" s="51">
        <v>63</v>
      </c>
      <c r="D27" s="65">
        <f t="shared" si="0"/>
        <v>63</v>
      </c>
      <c r="E27" s="49"/>
    </row>
    <row r="28" spans="1:5" s="57" customFormat="1" ht="20.25" customHeight="1">
      <c r="A28" s="49" t="s">
        <v>63</v>
      </c>
      <c r="B28" s="47">
        <v>48</v>
      </c>
      <c r="C28" s="24">
        <v>8</v>
      </c>
      <c r="D28" s="65"/>
      <c r="E28" s="49"/>
    </row>
    <row r="29" spans="1:5" s="57" customFormat="1" ht="20.25" customHeight="1">
      <c r="A29" s="46" t="s">
        <v>64</v>
      </c>
      <c r="B29" s="47">
        <v>37500</v>
      </c>
      <c r="C29" s="24">
        <v>56252</v>
      </c>
      <c r="D29" s="65">
        <f t="shared" si="0"/>
        <v>150.0053333333333</v>
      </c>
      <c r="E29" s="49"/>
    </row>
    <row r="30" spans="1:6" ht="20.25" customHeight="1">
      <c r="A30" s="54" t="s">
        <v>65</v>
      </c>
      <c r="B30" s="47">
        <v>35000</v>
      </c>
      <c r="C30" s="79">
        <v>55744</v>
      </c>
      <c r="D30" s="65">
        <f t="shared" si="0"/>
        <v>159.26857142857142</v>
      </c>
      <c r="E30" s="49"/>
      <c r="F30" s="80"/>
    </row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1">
    <mergeCell ref="A1:E1"/>
  </mergeCells>
  <printOptions horizontalCentered="1"/>
  <pageMargins left="0.75" right="0.75" top="0.94" bottom="0.87" header="0.47" footer="0.47"/>
  <pageSetup firstPageNumber="1" useFirstPageNumber="1" horizontalDpi="600" verticalDpi="600" orientation="landscape" paperSize="9" scale="95"/>
  <headerFooter scaleWithDoc="0" alignWithMargins="0">
    <oddFooter>&amp;C第 &amp;P 页</oddFooter>
  </headerFooter>
  <rowBreaks count="1" manualBreakCount="1">
    <brk id="2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Zeros="0" workbookViewId="0" topLeftCell="A1">
      <pane xSplit="1" ySplit="3" topLeftCell="B4" activePane="bottomRight" state="frozen"/>
      <selection pane="bottomRight" activeCell="C10" sqref="C10"/>
    </sheetView>
  </sheetViews>
  <sheetFormatPr defaultColWidth="9.00390625" defaultRowHeight="14.25"/>
  <cols>
    <col min="1" max="1" width="53.875" style="56" customWidth="1"/>
    <col min="2" max="2" width="18.25390625" style="57" customWidth="1"/>
    <col min="3" max="3" width="17.00390625" style="57" customWidth="1"/>
    <col min="4" max="4" width="17.25390625" style="57" customWidth="1"/>
    <col min="5" max="5" width="25.625" style="57" customWidth="1"/>
    <col min="6" max="255" width="9.00390625" style="57" customWidth="1"/>
  </cols>
  <sheetData>
    <row r="1" spans="1:5" ht="33" customHeight="1">
      <c r="A1" s="8" t="s">
        <v>66</v>
      </c>
      <c r="B1" s="9"/>
      <c r="C1" s="9"/>
      <c r="D1" s="9"/>
      <c r="E1" s="9"/>
    </row>
    <row r="2" spans="1:5" ht="21" customHeight="1">
      <c r="A2" s="58" t="s">
        <v>67</v>
      </c>
      <c r="B2" s="59"/>
      <c r="C2" s="59"/>
      <c r="E2" s="60" t="s">
        <v>32</v>
      </c>
    </row>
    <row r="3" spans="1:5" s="55" customFormat="1" ht="45" customHeight="1">
      <c r="A3" s="61" t="s">
        <v>68</v>
      </c>
      <c r="B3" s="62" t="s">
        <v>69</v>
      </c>
      <c r="C3" s="62" t="s">
        <v>70</v>
      </c>
      <c r="D3" s="62" t="s">
        <v>71</v>
      </c>
      <c r="E3" s="63" t="s">
        <v>37</v>
      </c>
    </row>
    <row r="4" spans="1:5" ht="27.75" customHeight="1">
      <c r="A4" s="64" t="s">
        <v>72</v>
      </c>
      <c r="B4" s="21">
        <f>SUM(B5:B25)</f>
        <v>61101</v>
      </c>
      <c r="C4" s="21">
        <f>SUM(C5:C25)</f>
        <v>56201</v>
      </c>
      <c r="D4" s="65">
        <f aca="true" t="shared" si="0" ref="D4:D15">C4/B4*100</f>
        <v>91.98049131765438</v>
      </c>
      <c r="E4" s="66"/>
    </row>
    <row r="5" spans="1:5" ht="27.75" customHeight="1">
      <c r="A5" s="20" t="s">
        <v>73</v>
      </c>
      <c r="B5" s="21">
        <v>9018</v>
      </c>
      <c r="C5" s="24">
        <v>8879</v>
      </c>
      <c r="D5" s="65">
        <f t="shared" si="0"/>
        <v>98.45863827899755</v>
      </c>
      <c r="E5" s="66"/>
    </row>
    <row r="6" spans="1:5" ht="27.75" customHeight="1">
      <c r="A6" s="20" t="s">
        <v>74</v>
      </c>
      <c r="B6" s="21"/>
      <c r="C6" s="24"/>
      <c r="D6" s="65"/>
      <c r="E6" s="66"/>
    </row>
    <row r="7" spans="1:5" ht="27.75" customHeight="1">
      <c r="A7" s="20" t="s">
        <v>75</v>
      </c>
      <c r="B7" s="21">
        <v>1993</v>
      </c>
      <c r="C7" s="24">
        <v>1993</v>
      </c>
      <c r="D7" s="65">
        <f t="shared" si="0"/>
        <v>100</v>
      </c>
      <c r="E7" s="66"/>
    </row>
    <row r="8" spans="1:5" ht="27.75" customHeight="1">
      <c r="A8" s="20" t="s">
        <v>76</v>
      </c>
      <c r="B8" s="21">
        <v>306</v>
      </c>
      <c r="C8" s="24">
        <v>306</v>
      </c>
      <c r="D8" s="65">
        <f t="shared" si="0"/>
        <v>100</v>
      </c>
      <c r="E8" s="66"/>
    </row>
    <row r="9" spans="1:5" ht="27.75" customHeight="1">
      <c r="A9" s="20" t="s">
        <v>77</v>
      </c>
      <c r="B9" s="21">
        <v>360</v>
      </c>
      <c r="C9" s="24">
        <v>320</v>
      </c>
      <c r="D9" s="65">
        <f t="shared" si="0"/>
        <v>88.88888888888889</v>
      </c>
      <c r="E9" s="67"/>
    </row>
    <row r="10" spans="1:5" ht="27.75" customHeight="1">
      <c r="A10" s="20" t="s">
        <v>78</v>
      </c>
      <c r="B10" s="21">
        <v>30</v>
      </c>
      <c r="C10" s="24">
        <v>30</v>
      </c>
      <c r="D10" s="65">
        <f t="shared" si="0"/>
        <v>100</v>
      </c>
      <c r="E10" s="67"/>
    </row>
    <row r="11" spans="1:5" ht="27.75" customHeight="1">
      <c r="A11" s="20" t="s">
        <v>79</v>
      </c>
      <c r="B11" s="21">
        <v>1325</v>
      </c>
      <c r="C11" s="21">
        <v>1250</v>
      </c>
      <c r="D11" s="65">
        <f t="shared" si="0"/>
        <v>94.33962264150944</v>
      </c>
      <c r="E11" s="66"/>
    </row>
    <row r="12" spans="1:5" ht="27.75" customHeight="1">
      <c r="A12" s="20" t="s">
        <v>80</v>
      </c>
      <c r="B12" s="21">
        <v>329</v>
      </c>
      <c r="C12" s="24">
        <v>329</v>
      </c>
      <c r="D12" s="65">
        <f t="shared" si="0"/>
        <v>100</v>
      </c>
      <c r="E12" s="66"/>
    </row>
    <row r="13" spans="1:5" ht="27.75" customHeight="1">
      <c r="A13" s="26" t="s">
        <v>81</v>
      </c>
      <c r="B13" s="21">
        <v>8479</v>
      </c>
      <c r="C13" s="24">
        <v>7048</v>
      </c>
      <c r="D13" s="65">
        <f t="shared" si="0"/>
        <v>83.1230097888902</v>
      </c>
      <c r="E13" s="68"/>
    </row>
    <row r="14" spans="1:5" ht="27.75" customHeight="1">
      <c r="A14" s="20" t="s">
        <v>82</v>
      </c>
      <c r="B14" s="21">
        <v>17230</v>
      </c>
      <c r="C14" s="24">
        <v>16936</v>
      </c>
      <c r="D14" s="65">
        <f t="shared" si="0"/>
        <v>98.29367382472431</v>
      </c>
      <c r="E14" s="67"/>
    </row>
    <row r="15" spans="1:5" ht="27.75" customHeight="1">
      <c r="A15" s="20" t="s">
        <v>83</v>
      </c>
      <c r="B15" s="21">
        <v>105</v>
      </c>
      <c r="C15" s="21">
        <v>62</v>
      </c>
      <c r="D15" s="65">
        <f t="shared" si="0"/>
        <v>59.04761904761905</v>
      </c>
      <c r="E15" s="66"/>
    </row>
    <row r="16" spans="1:5" ht="27.75" customHeight="1">
      <c r="A16" s="20" t="s">
        <v>84</v>
      </c>
      <c r="B16" s="21">
        <v>0</v>
      </c>
      <c r="C16" s="24">
        <v>0</v>
      </c>
      <c r="D16" s="65"/>
      <c r="E16" s="66"/>
    </row>
    <row r="17" spans="1:5" ht="27.75" customHeight="1">
      <c r="A17" s="28" t="s">
        <v>85</v>
      </c>
      <c r="B17" s="21">
        <v>14081</v>
      </c>
      <c r="C17" s="24">
        <v>14081</v>
      </c>
      <c r="D17" s="65">
        <f aca="true" t="shared" si="1" ref="D17:D21">C17/B17*100</f>
        <v>100</v>
      </c>
      <c r="E17" s="69"/>
    </row>
    <row r="18" spans="1:5" ht="27.75" customHeight="1">
      <c r="A18" s="28" t="s">
        <v>86</v>
      </c>
      <c r="B18" s="21">
        <v>101</v>
      </c>
      <c r="C18" s="24">
        <v>88</v>
      </c>
      <c r="D18" s="65">
        <f t="shared" si="1"/>
        <v>87.12871287128714</v>
      </c>
      <c r="E18" s="67"/>
    </row>
    <row r="19" spans="1:5" ht="27.75" customHeight="1">
      <c r="A19" s="28" t="s">
        <v>87</v>
      </c>
      <c r="B19" s="21">
        <v>0</v>
      </c>
      <c r="C19" s="24">
        <v>0</v>
      </c>
      <c r="D19" s="65"/>
      <c r="E19" s="67"/>
    </row>
    <row r="20" spans="1:5" ht="27.75" customHeight="1">
      <c r="A20" s="28" t="s">
        <v>88</v>
      </c>
      <c r="B20" s="21">
        <v>829</v>
      </c>
      <c r="C20" s="24">
        <v>829</v>
      </c>
      <c r="D20" s="65">
        <f t="shared" si="1"/>
        <v>100</v>
      </c>
      <c r="E20" s="67"/>
    </row>
    <row r="21" spans="1:5" ht="27.75" customHeight="1">
      <c r="A21" s="28" t="s">
        <v>89</v>
      </c>
      <c r="B21" s="21">
        <v>3206</v>
      </c>
      <c r="C21" s="24">
        <v>975</v>
      </c>
      <c r="D21" s="65">
        <f t="shared" si="1"/>
        <v>30.41172800998129</v>
      </c>
      <c r="E21" s="67"/>
    </row>
    <row r="22" spans="1:5" ht="27.75" customHeight="1">
      <c r="A22" s="28" t="s">
        <v>90</v>
      </c>
      <c r="B22" s="21"/>
      <c r="C22" s="24"/>
      <c r="D22" s="65"/>
      <c r="E22" s="70"/>
    </row>
    <row r="23" spans="1:5" ht="27.75" customHeight="1">
      <c r="A23" s="28" t="s">
        <v>91</v>
      </c>
      <c r="B23" s="21">
        <v>1584</v>
      </c>
      <c r="C23" s="24">
        <v>1584</v>
      </c>
      <c r="D23" s="65">
        <f aca="true" t="shared" si="2" ref="D23:D27">C23/B23*100</f>
        <v>100</v>
      </c>
      <c r="E23" s="67"/>
    </row>
    <row r="24" spans="1:5" ht="27.75" customHeight="1">
      <c r="A24" s="28" t="s">
        <v>92</v>
      </c>
      <c r="B24" s="21"/>
      <c r="C24" s="24"/>
      <c r="D24" s="65"/>
      <c r="E24" s="71"/>
    </row>
    <row r="25" spans="1:5" ht="27.75" customHeight="1">
      <c r="A25" s="20" t="s">
        <v>93</v>
      </c>
      <c r="B25" s="21">
        <v>2125</v>
      </c>
      <c r="C25" s="21">
        <v>1491</v>
      </c>
      <c r="D25" s="65">
        <f t="shared" si="2"/>
        <v>70.16470588235293</v>
      </c>
      <c r="E25" s="30"/>
    </row>
    <row r="26" spans="1:5" ht="27.75" customHeight="1">
      <c r="A26" s="64" t="s">
        <v>94</v>
      </c>
      <c r="B26" s="21">
        <v>79667</v>
      </c>
      <c r="C26" s="24">
        <v>62944</v>
      </c>
      <c r="D26" s="65">
        <f t="shared" si="2"/>
        <v>79.0088744398559</v>
      </c>
      <c r="E26" s="72"/>
    </row>
    <row r="27" spans="1:5" ht="27.75" customHeight="1">
      <c r="A27" s="34" t="s">
        <v>95</v>
      </c>
      <c r="B27" s="21">
        <v>57850</v>
      </c>
      <c r="C27" s="24">
        <v>41294</v>
      </c>
      <c r="D27" s="65">
        <f t="shared" si="2"/>
        <v>71.38115816767503</v>
      </c>
      <c r="E27" s="72"/>
    </row>
  </sheetData>
  <sheetProtection/>
  <mergeCells count="1">
    <mergeCell ref="A1:E1"/>
  </mergeCells>
  <printOptions horizontalCentered="1"/>
  <pageMargins left="0.75" right="0.75" top="0.94" bottom="0.87" header="0.47" footer="0.47"/>
  <pageSetup firstPageNumber="3" useFirstPageNumber="1" fitToHeight="0" fitToWidth="1" horizontalDpi="600" verticalDpi="600" orientation="landscape" paperSize="9" scale="92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pane xSplit="1" ySplit="3" topLeftCell="B4" activePane="bottomRight" state="frozen"/>
      <selection pane="bottomRight" activeCell="B8" sqref="B8"/>
    </sheetView>
  </sheetViews>
  <sheetFormatPr defaultColWidth="9.00390625" defaultRowHeight="14.25"/>
  <cols>
    <col min="1" max="1" width="40.75390625" style="39" customWidth="1"/>
    <col min="2" max="2" width="14.375" style="39" customWidth="1"/>
    <col min="3" max="3" width="14.50390625" style="39" customWidth="1"/>
    <col min="4" max="4" width="17.25390625" style="40" customWidth="1"/>
    <col min="5" max="5" width="34.25390625" style="39" customWidth="1"/>
    <col min="6" max="16384" width="9.00390625" style="39" customWidth="1"/>
  </cols>
  <sheetData>
    <row r="1" spans="1:5" ht="33" customHeight="1">
      <c r="A1" s="8" t="s">
        <v>96</v>
      </c>
      <c r="B1" s="9"/>
      <c r="C1" s="9"/>
      <c r="D1" s="9"/>
      <c r="E1" s="9"/>
    </row>
    <row r="2" spans="1:5" ht="19.5" customHeight="1">
      <c r="A2" s="41" t="s">
        <v>97</v>
      </c>
      <c r="B2" s="42"/>
      <c r="C2" s="42"/>
      <c r="D2" s="43"/>
      <c r="E2" s="44" t="s">
        <v>32</v>
      </c>
    </row>
    <row r="3" spans="1:5" s="37" customFormat="1" ht="45" customHeight="1">
      <c r="A3" s="14" t="s">
        <v>33</v>
      </c>
      <c r="B3" s="15" t="s">
        <v>35</v>
      </c>
      <c r="C3" s="15" t="s">
        <v>98</v>
      </c>
      <c r="D3" s="45" t="s">
        <v>99</v>
      </c>
      <c r="E3" s="15" t="s">
        <v>100</v>
      </c>
    </row>
    <row r="4" spans="1:6" ht="19.5" customHeight="1">
      <c r="A4" s="46" t="s">
        <v>38</v>
      </c>
      <c r="B4" s="47">
        <f>SUM(B5,B22)</f>
        <v>34782</v>
      </c>
      <c r="C4" s="47">
        <f>SUM(C5,C22)</f>
        <v>35825</v>
      </c>
      <c r="D4" s="48">
        <f aca="true" t="shared" si="0" ref="D4:D24">C4/B4*100</f>
        <v>102.99867747685585</v>
      </c>
      <c r="E4" s="49"/>
      <c r="F4" s="50"/>
    </row>
    <row r="5" spans="1:5" ht="19.5" customHeight="1">
      <c r="A5" s="49" t="s">
        <v>39</v>
      </c>
      <c r="B5" s="51">
        <f>SUM(B6:B21)</f>
        <v>26722</v>
      </c>
      <c r="C5" s="51">
        <f>SUM(C6:C21)</f>
        <v>27523</v>
      </c>
      <c r="D5" s="48">
        <f t="shared" si="0"/>
        <v>102.99753012499065</v>
      </c>
      <c r="E5" s="49"/>
    </row>
    <row r="6" spans="1:5" ht="19.5" customHeight="1">
      <c r="A6" s="49" t="s">
        <v>40</v>
      </c>
      <c r="B6" s="47">
        <f>'1、2019开发区收入完成表'!C6</f>
        <v>8382</v>
      </c>
      <c r="C6" s="52">
        <v>8633</v>
      </c>
      <c r="D6" s="48">
        <f t="shared" si="0"/>
        <v>102.99451204963015</v>
      </c>
      <c r="E6" s="49"/>
    </row>
    <row r="7" spans="1:5" ht="19.5" customHeight="1">
      <c r="A7" s="49" t="s">
        <v>42</v>
      </c>
      <c r="B7" s="47">
        <f>'1、2019开发区收入完成表'!C7</f>
        <v>2622</v>
      </c>
      <c r="C7" s="52">
        <v>2701</v>
      </c>
      <c r="D7" s="48">
        <f t="shared" si="0"/>
        <v>103.01296720061022</v>
      </c>
      <c r="E7" s="49"/>
    </row>
    <row r="8" spans="1:5" ht="19.5" customHeight="1">
      <c r="A8" s="49" t="s">
        <v>43</v>
      </c>
      <c r="B8" s="47">
        <f>'1、2019开发区收入完成表'!C8</f>
        <v>0</v>
      </c>
      <c r="C8" s="52"/>
      <c r="D8" s="48"/>
      <c r="E8" s="30"/>
    </row>
    <row r="9" spans="1:5" ht="19.5" customHeight="1">
      <c r="A9" s="49" t="s">
        <v>44</v>
      </c>
      <c r="B9" s="47">
        <f>'1、2019开发区收入完成表'!C9</f>
        <v>381</v>
      </c>
      <c r="C9" s="52">
        <v>392</v>
      </c>
      <c r="D9" s="48">
        <f t="shared" si="0"/>
        <v>102.88713910761156</v>
      </c>
      <c r="E9" s="49"/>
    </row>
    <row r="10" spans="1:5" ht="19.5" customHeight="1">
      <c r="A10" s="49" t="s">
        <v>45</v>
      </c>
      <c r="B10" s="47">
        <f>'1、2019开发区收入完成表'!C10</f>
        <v>63</v>
      </c>
      <c r="C10" s="47">
        <v>65</v>
      </c>
      <c r="D10" s="48">
        <f t="shared" si="0"/>
        <v>103.17460317460319</v>
      </c>
      <c r="E10" s="49"/>
    </row>
    <row r="11" spans="1:5" ht="19.5" customHeight="1">
      <c r="A11" s="49" t="s">
        <v>46</v>
      </c>
      <c r="B11" s="47">
        <f>'1、2019开发区收入完成表'!C11</f>
        <v>0</v>
      </c>
      <c r="C11" s="47"/>
      <c r="D11" s="48"/>
      <c r="E11" s="49"/>
    </row>
    <row r="12" spans="1:5" ht="19.5" customHeight="1">
      <c r="A12" s="49" t="s">
        <v>47</v>
      </c>
      <c r="B12" s="47">
        <f>'1、2019开发区收入完成表'!C12</f>
        <v>1977</v>
      </c>
      <c r="C12" s="47">
        <v>2036</v>
      </c>
      <c r="D12" s="48">
        <f t="shared" si="0"/>
        <v>102.9843196762772</v>
      </c>
      <c r="E12" s="49"/>
    </row>
    <row r="13" spans="1:5" ht="19.5" customHeight="1">
      <c r="A13" s="49" t="s">
        <v>48</v>
      </c>
      <c r="B13" s="47">
        <f>'1、2019开发区收入完成表'!C13</f>
        <v>1715</v>
      </c>
      <c r="C13" s="47">
        <v>1767</v>
      </c>
      <c r="D13" s="48">
        <f t="shared" si="0"/>
        <v>103.03206997084548</v>
      </c>
      <c r="E13" s="49"/>
    </row>
    <row r="14" spans="1:5" ht="19.5" customHeight="1">
      <c r="A14" s="49" t="s">
        <v>49</v>
      </c>
      <c r="B14" s="47">
        <f>'1、2019开发区收入完成表'!C14</f>
        <v>2574</v>
      </c>
      <c r="C14" s="47">
        <v>2651</v>
      </c>
      <c r="D14" s="48">
        <f t="shared" si="0"/>
        <v>102.99145299145297</v>
      </c>
      <c r="E14" s="49"/>
    </row>
    <row r="15" spans="1:5" ht="19.5" customHeight="1">
      <c r="A15" s="49" t="s">
        <v>50</v>
      </c>
      <c r="B15" s="47">
        <f>'1、2019开发区收入完成表'!C15</f>
        <v>4450</v>
      </c>
      <c r="C15" s="47">
        <v>4584</v>
      </c>
      <c r="D15" s="48">
        <f t="shared" si="0"/>
        <v>103.0112359550562</v>
      </c>
      <c r="E15" s="49"/>
    </row>
    <row r="16" spans="1:5" ht="19.5" customHeight="1">
      <c r="A16" s="49" t="s">
        <v>51</v>
      </c>
      <c r="B16" s="47">
        <f>'1、2019开发区收入完成表'!C16</f>
        <v>378</v>
      </c>
      <c r="C16" s="47">
        <v>389</v>
      </c>
      <c r="D16" s="48">
        <f t="shared" si="0"/>
        <v>102.91005291005291</v>
      </c>
      <c r="E16" s="49"/>
    </row>
    <row r="17" spans="1:5" ht="19.5" customHeight="1">
      <c r="A17" s="49" t="s">
        <v>52</v>
      </c>
      <c r="B17" s="47">
        <f>'1、2019开发区收入完成表'!C17</f>
        <v>0</v>
      </c>
      <c r="C17" s="47"/>
      <c r="D17" s="48"/>
      <c r="E17" s="49"/>
    </row>
    <row r="18" spans="1:5" ht="19.5" customHeight="1">
      <c r="A18" s="49" t="s">
        <v>53</v>
      </c>
      <c r="B18" s="47">
        <f>'1、2019开发区收入完成表'!C18</f>
        <v>4170</v>
      </c>
      <c r="C18" s="47">
        <v>4295</v>
      </c>
      <c r="D18" s="48">
        <f t="shared" si="0"/>
        <v>102.99760191846524</v>
      </c>
      <c r="E18" s="49"/>
    </row>
    <row r="19" spans="1:5" ht="19.5" customHeight="1">
      <c r="A19" s="49" t="s">
        <v>54</v>
      </c>
      <c r="B19" s="47">
        <f>'1、2019开发区收入完成表'!C19</f>
        <v>0</v>
      </c>
      <c r="C19" s="47"/>
      <c r="D19" s="48"/>
      <c r="E19" s="49"/>
    </row>
    <row r="20" spans="1:5" ht="19.5" customHeight="1">
      <c r="A20" s="49" t="s">
        <v>55</v>
      </c>
      <c r="B20" s="47">
        <f>'1、2019开发区收入完成表'!C20</f>
        <v>6</v>
      </c>
      <c r="C20" s="47">
        <v>6</v>
      </c>
      <c r="D20" s="48">
        <f t="shared" si="0"/>
        <v>100</v>
      </c>
      <c r="E20" s="49"/>
    </row>
    <row r="21" spans="1:5" ht="19.5" customHeight="1">
      <c r="A21" s="49" t="s">
        <v>56</v>
      </c>
      <c r="B21" s="47">
        <f>'1、2019开发区收入完成表'!C21</f>
        <v>4</v>
      </c>
      <c r="C21" s="47">
        <v>4</v>
      </c>
      <c r="D21" s="48">
        <f t="shared" si="0"/>
        <v>100</v>
      </c>
      <c r="E21" s="49"/>
    </row>
    <row r="22" spans="1:5" ht="19.5" customHeight="1">
      <c r="A22" s="49" t="s">
        <v>57</v>
      </c>
      <c r="B22" s="47">
        <f>'1、2019开发区收入完成表'!C22</f>
        <v>8060</v>
      </c>
      <c r="C22" s="51">
        <f>SUM(C23:C28)</f>
        <v>8302</v>
      </c>
      <c r="D22" s="48">
        <f t="shared" si="0"/>
        <v>103.00248138957816</v>
      </c>
      <c r="E22" s="49"/>
    </row>
    <row r="23" spans="1:5" ht="19.5" customHeight="1">
      <c r="A23" s="49" t="s">
        <v>58</v>
      </c>
      <c r="B23" s="47">
        <f>'1、2019开发区收入完成表'!C23</f>
        <v>2046</v>
      </c>
      <c r="C23" s="47">
        <v>2108</v>
      </c>
      <c r="D23" s="48">
        <f t="shared" si="0"/>
        <v>103.03030303030303</v>
      </c>
      <c r="E23" s="49"/>
    </row>
    <row r="24" spans="1:5" ht="19.5" customHeight="1">
      <c r="A24" s="49" t="s">
        <v>59</v>
      </c>
      <c r="B24" s="47">
        <f>'1、2019开发区收入完成表'!C24</f>
        <v>5923</v>
      </c>
      <c r="C24" s="47">
        <v>6102</v>
      </c>
      <c r="D24" s="48">
        <f t="shared" si="0"/>
        <v>103.02211717035286</v>
      </c>
      <c r="E24" s="49"/>
    </row>
    <row r="25" spans="1:5" ht="19.5" customHeight="1">
      <c r="A25" s="49" t="s">
        <v>60</v>
      </c>
      <c r="B25" s="47">
        <f>'1、2019开发区收入完成表'!C25</f>
        <v>20</v>
      </c>
      <c r="C25" s="47">
        <v>20</v>
      </c>
      <c r="D25" s="48">
        <f aca="true" t="shared" si="1" ref="D25:D30">C25/B25*100</f>
        <v>100</v>
      </c>
      <c r="E25" s="49"/>
    </row>
    <row r="26" spans="1:5" ht="19.5" customHeight="1">
      <c r="A26" s="49" t="s">
        <v>61</v>
      </c>
      <c r="B26" s="47">
        <f>'1、2019开发区收入完成表'!C26</f>
        <v>0</v>
      </c>
      <c r="C26" s="47"/>
      <c r="D26" s="48"/>
      <c r="E26" s="49"/>
    </row>
    <row r="27" spans="1:5" ht="19.5" customHeight="1">
      <c r="A27" s="49" t="s">
        <v>62</v>
      </c>
      <c r="B27" s="47">
        <f>'1、2019开发区收入完成表'!C27</f>
        <v>63</v>
      </c>
      <c r="C27" s="47">
        <v>64</v>
      </c>
      <c r="D27" s="48">
        <f t="shared" si="1"/>
        <v>101.58730158730158</v>
      </c>
      <c r="E27" s="49"/>
    </row>
    <row r="28" spans="1:5" s="38" customFormat="1" ht="19.5" customHeight="1">
      <c r="A28" s="49" t="s">
        <v>63</v>
      </c>
      <c r="B28" s="47">
        <f>'1、2019开发区收入完成表'!C28</f>
        <v>8</v>
      </c>
      <c r="C28" s="47">
        <v>8</v>
      </c>
      <c r="D28" s="48">
        <f t="shared" si="1"/>
        <v>100</v>
      </c>
      <c r="E28" s="49"/>
    </row>
    <row r="29" spans="1:5" ht="19.5" customHeight="1">
      <c r="A29" s="46" t="s">
        <v>64</v>
      </c>
      <c r="B29" s="47">
        <f>'1、2019开发区收入完成表'!C29</f>
        <v>56252</v>
      </c>
      <c r="C29" s="53">
        <v>66100</v>
      </c>
      <c r="D29" s="48">
        <f t="shared" si="1"/>
        <v>117.50693308682358</v>
      </c>
      <c r="E29" s="49"/>
    </row>
    <row r="30" spans="1:5" ht="19.5" customHeight="1">
      <c r="A30" s="54" t="s">
        <v>65</v>
      </c>
      <c r="B30" s="47">
        <f>'1、2019开发区收入完成表'!C30</f>
        <v>55744</v>
      </c>
      <c r="C30" s="53">
        <v>65000</v>
      </c>
      <c r="D30" s="48">
        <f t="shared" si="1"/>
        <v>116.60447761194031</v>
      </c>
      <c r="E30" s="30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</sheetData>
  <sheetProtection/>
  <mergeCells count="1">
    <mergeCell ref="A1:E1"/>
  </mergeCells>
  <printOptions horizontalCentered="1"/>
  <pageMargins left="0.75" right="0.75" top="0.94" bottom="0.87" header="0.47" footer="0.47"/>
  <pageSetup firstPageNumber="5" useFirstPageNumber="1" horizontalDpi="600" verticalDpi="600" orientation="landscape" paperSize="9" scale="95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Zeros="0" workbookViewId="0" topLeftCell="A1">
      <pane xSplit="1" ySplit="3" topLeftCell="B4" activePane="bottomRight" state="frozen"/>
      <selection pane="bottomRight" activeCell="E9" sqref="E9"/>
    </sheetView>
  </sheetViews>
  <sheetFormatPr defaultColWidth="9.00390625" defaultRowHeight="14.25"/>
  <cols>
    <col min="1" max="1" width="53.625" style="7" customWidth="1"/>
    <col min="2" max="2" width="13.875" style="7" customWidth="1"/>
    <col min="3" max="3" width="15.00390625" style="7" customWidth="1"/>
    <col min="4" max="4" width="13.625" style="7" customWidth="1"/>
    <col min="5" max="5" width="29.375" style="7" customWidth="1"/>
    <col min="6" max="6" width="14.625" style="7" hidden="1" customWidth="1"/>
    <col min="7" max="7" width="14.50390625" style="7" bestFit="1" customWidth="1"/>
    <col min="8" max="16384" width="9.00390625" style="7" customWidth="1"/>
  </cols>
  <sheetData>
    <row r="1" spans="1:5" s="5" customFormat="1" ht="30.75" customHeight="1">
      <c r="A1" s="8" t="s">
        <v>101</v>
      </c>
      <c r="B1" s="9"/>
      <c r="C1" s="9"/>
      <c r="D1" s="9"/>
      <c r="E1" s="9"/>
    </row>
    <row r="2" spans="1:5" ht="19.5" customHeight="1">
      <c r="A2" s="10" t="s">
        <v>102</v>
      </c>
      <c r="B2" s="11"/>
      <c r="C2" s="11"/>
      <c r="D2" s="12"/>
      <c r="E2" s="13" t="s">
        <v>32</v>
      </c>
    </row>
    <row r="3" spans="1:5" ht="49.5" customHeight="1">
      <c r="A3" s="14" t="s">
        <v>68</v>
      </c>
      <c r="B3" s="15" t="s">
        <v>103</v>
      </c>
      <c r="C3" s="15" t="s">
        <v>104</v>
      </c>
      <c r="D3" s="14" t="s">
        <v>105</v>
      </c>
      <c r="E3" s="14" t="s">
        <v>100</v>
      </c>
    </row>
    <row r="4" spans="1:5" s="6" customFormat="1" ht="25.5" customHeight="1">
      <c r="A4" s="16" t="s">
        <v>106</v>
      </c>
      <c r="B4" s="17">
        <f>SUM(B5:B25)</f>
        <v>28528</v>
      </c>
      <c r="C4" s="17">
        <f>SUM(C5:C25)</f>
        <v>34113</v>
      </c>
      <c r="D4" s="18">
        <f aca="true" t="shared" si="0" ref="D4:D9">C4/B4*100</f>
        <v>119.57725743129556</v>
      </c>
      <c r="E4" s="19"/>
    </row>
    <row r="5" spans="1:6" ht="25.5" customHeight="1">
      <c r="A5" s="20" t="s">
        <v>73</v>
      </c>
      <c r="B5" s="21">
        <f>9546+3000</f>
        <v>12546</v>
      </c>
      <c r="C5" s="22">
        <v>12321</v>
      </c>
      <c r="D5" s="18">
        <f t="shared" si="0"/>
        <v>98.20659971305595</v>
      </c>
      <c r="E5" s="19"/>
      <c r="F5" s="23" t="e">
        <f>#REF!-#REF!</f>
        <v>#REF!</v>
      </c>
    </row>
    <row r="6" spans="1:6" ht="25.5" customHeight="1">
      <c r="A6" s="20" t="s">
        <v>74</v>
      </c>
      <c r="B6" s="21"/>
      <c r="C6" s="22"/>
      <c r="D6" s="18"/>
      <c r="E6" s="19"/>
      <c r="F6" s="23" t="e">
        <f>#REF!-#REF!</f>
        <v>#REF!</v>
      </c>
    </row>
    <row r="7" spans="1:6" ht="25.5" customHeight="1">
      <c r="A7" s="20" t="s">
        <v>75</v>
      </c>
      <c r="B7" s="21">
        <v>2137</v>
      </c>
      <c r="C7" s="22">
        <v>2521</v>
      </c>
      <c r="D7" s="18">
        <f t="shared" si="0"/>
        <v>117.96911558259242</v>
      </c>
      <c r="E7" s="19"/>
      <c r="F7" s="23" t="e">
        <f>#REF!-#REF!</f>
        <v>#REF!</v>
      </c>
    </row>
    <row r="8" spans="1:6" ht="25.5" customHeight="1">
      <c r="A8" s="20" t="s">
        <v>76</v>
      </c>
      <c r="B8" s="21">
        <f>443-100</f>
        <v>343</v>
      </c>
      <c r="C8" s="22">
        <v>358</v>
      </c>
      <c r="D8" s="18">
        <f t="shared" si="0"/>
        <v>104.3731778425656</v>
      </c>
      <c r="E8" s="19"/>
      <c r="F8" s="23" t="e">
        <f>#REF!-#REF!</f>
        <v>#REF!</v>
      </c>
    </row>
    <row r="9" spans="1:6" ht="25.5" customHeight="1">
      <c r="A9" s="20" t="s">
        <v>77</v>
      </c>
      <c r="B9" s="21">
        <v>500</v>
      </c>
      <c r="C9" s="22">
        <v>720</v>
      </c>
      <c r="D9" s="18">
        <f t="shared" si="0"/>
        <v>144</v>
      </c>
      <c r="E9" s="19"/>
      <c r="F9" s="23"/>
    </row>
    <row r="10" spans="1:6" ht="25.5" customHeight="1">
      <c r="A10" s="20" t="s">
        <v>78</v>
      </c>
      <c r="B10" s="24"/>
      <c r="C10" s="25"/>
      <c r="D10" s="18"/>
      <c r="E10" s="19"/>
      <c r="F10" s="23" t="e">
        <f>#REF!-#REF!</f>
        <v>#REF!</v>
      </c>
    </row>
    <row r="11" spans="1:6" ht="25.5" customHeight="1">
      <c r="A11" s="20" t="s">
        <v>79</v>
      </c>
      <c r="B11" s="21">
        <f>1415-200</f>
        <v>1215</v>
      </c>
      <c r="C11" s="22">
        <f>1325-15</f>
        <v>1310</v>
      </c>
      <c r="D11" s="18">
        <f aca="true" t="shared" si="1" ref="D11:D15">C11/B11*100</f>
        <v>107.81893004115226</v>
      </c>
      <c r="E11" s="19"/>
      <c r="F11" s="23" t="e">
        <f>#REF!-#REF!</f>
        <v>#REF!</v>
      </c>
    </row>
    <row r="12" spans="1:6" ht="25.5" customHeight="1">
      <c r="A12" s="20" t="s">
        <v>80</v>
      </c>
      <c r="B12" s="21">
        <v>326</v>
      </c>
      <c r="C12" s="22">
        <v>533</v>
      </c>
      <c r="D12" s="18">
        <f t="shared" si="1"/>
        <v>163.49693251533745</v>
      </c>
      <c r="E12" s="19"/>
      <c r="F12" s="23" t="e">
        <f>#REF!-#REF!</f>
        <v>#REF!</v>
      </c>
    </row>
    <row r="13" spans="1:6" ht="25.5" customHeight="1">
      <c r="A13" s="26" t="s">
        <v>81</v>
      </c>
      <c r="B13" s="21">
        <v>747</v>
      </c>
      <c r="C13" s="22">
        <f>6256-5373</f>
        <v>883</v>
      </c>
      <c r="D13" s="18">
        <f t="shared" si="1"/>
        <v>118.20615796519411</v>
      </c>
      <c r="E13" s="19"/>
      <c r="F13" s="23" t="e">
        <f>#REF!-#REF!</f>
        <v>#REF!</v>
      </c>
    </row>
    <row r="14" spans="1:6" ht="25.5" customHeight="1">
      <c r="A14" s="20" t="s">
        <v>82</v>
      </c>
      <c r="B14" s="27">
        <f>6941-500-300</f>
        <v>6141</v>
      </c>
      <c r="C14" s="22">
        <v>9070</v>
      </c>
      <c r="D14" s="18">
        <f t="shared" si="1"/>
        <v>147.69581501384138</v>
      </c>
      <c r="E14" s="19"/>
      <c r="F14" s="23" t="e">
        <f>#REF!-#REF!</f>
        <v>#REF!</v>
      </c>
    </row>
    <row r="15" spans="1:6" ht="25.5" customHeight="1">
      <c r="A15" s="20" t="s">
        <v>83</v>
      </c>
      <c r="B15" s="21">
        <v>25</v>
      </c>
      <c r="C15" s="22">
        <v>9</v>
      </c>
      <c r="D15" s="18">
        <f t="shared" si="1"/>
        <v>36</v>
      </c>
      <c r="E15" s="19"/>
      <c r="F15" s="23" t="e">
        <f>#REF!-#REF!</f>
        <v>#REF!</v>
      </c>
    </row>
    <row r="16" spans="1:6" ht="25.5" customHeight="1">
      <c r="A16" s="20" t="s">
        <v>84</v>
      </c>
      <c r="B16" s="21"/>
      <c r="C16" s="22"/>
      <c r="D16" s="18"/>
      <c r="E16" s="19"/>
      <c r="F16" s="23" t="e">
        <f>#REF!-#REF!</f>
        <v>#REF!</v>
      </c>
    </row>
    <row r="17" spans="1:6" ht="25.5" customHeight="1">
      <c r="A17" s="28" t="s">
        <v>85</v>
      </c>
      <c r="B17" s="21">
        <f>878-750</f>
        <v>128</v>
      </c>
      <c r="C17" s="22">
        <v>100</v>
      </c>
      <c r="D17" s="18">
        <f aca="true" t="shared" si="2" ref="D17:D21">C17/B17*100</f>
        <v>78.125</v>
      </c>
      <c r="E17" s="19"/>
      <c r="F17" s="23"/>
    </row>
    <row r="18" spans="1:6" ht="25.5" customHeight="1">
      <c r="A18" s="28" t="s">
        <v>86</v>
      </c>
      <c r="B18" s="21"/>
      <c r="C18" s="22"/>
      <c r="D18" s="18"/>
      <c r="E18" s="19"/>
      <c r="F18" s="23"/>
    </row>
    <row r="19" spans="1:6" ht="25.5" customHeight="1">
      <c r="A19" s="28" t="s">
        <v>87</v>
      </c>
      <c r="B19" s="21"/>
      <c r="C19" s="22"/>
      <c r="D19" s="18"/>
      <c r="E19" s="19"/>
      <c r="F19" s="23"/>
    </row>
    <row r="20" spans="1:6" ht="25.5" customHeight="1">
      <c r="A20" s="28" t="s">
        <v>88</v>
      </c>
      <c r="B20" s="21">
        <v>1268</v>
      </c>
      <c r="C20" s="22">
        <v>1734</v>
      </c>
      <c r="D20" s="18">
        <f t="shared" si="2"/>
        <v>136.75078864353313</v>
      </c>
      <c r="E20" s="19"/>
      <c r="F20" s="23"/>
    </row>
    <row r="21" spans="1:6" ht="25.5" customHeight="1">
      <c r="A21" s="28" t="s">
        <v>89</v>
      </c>
      <c r="B21" s="21">
        <v>597</v>
      </c>
      <c r="C21" s="21">
        <v>643</v>
      </c>
      <c r="D21" s="18">
        <f t="shared" si="2"/>
        <v>107.70519262981576</v>
      </c>
      <c r="E21" s="19"/>
      <c r="F21" s="23"/>
    </row>
    <row r="22" spans="1:6" ht="25.5" customHeight="1">
      <c r="A22" s="28" t="s">
        <v>90</v>
      </c>
      <c r="B22" s="21"/>
      <c r="C22" s="21"/>
      <c r="D22" s="18"/>
      <c r="E22" s="19"/>
      <c r="F22" s="23"/>
    </row>
    <row r="23" spans="1:6" ht="25.5" customHeight="1">
      <c r="A23" s="28" t="s">
        <v>91</v>
      </c>
      <c r="B23" s="21">
        <f>1552-200</f>
        <v>1352</v>
      </c>
      <c r="C23" s="21">
        <v>1537</v>
      </c>
      <c r="D23" s="18">
        <f aca="true" t="shared" si="3" ref="D23:D27">C23/B23*100</f>
        <v>113.68343195266273</v>
      </c>
      <c r="E23" s="19"/>
      <c r="F23" s="23"/>
    </row>
    <row r="24" spans="1:6" ht="25.5" customHeight="1">
      <c r="A24" s="28" t="s">
        <v>92</v>
      </c>
      <c r="B24" s="21"/>
      <c r="C24" s="21"/>
      <c r="D24" s="18"/>
      <c r="E24" s="20"/>
      <c r="F24" s="23"/>
    </row>
    <row r="25" spans="1:6" ht="25.5" customHeight="1">
      <c r="A25" s="20" t="s">
        <v>93</v>
      </c>
      <c r="B25" s="29">
        <f>2153-1750+500+300</f>
        <v>1203</v>
      </c>
      <c r="C25" s="29">
        <v>2374</v>
      </c>
      <c r="D25" s="18">
        <f t="shared" si="3"/>
        <v>197.3399833748961</v>
      </c>
      <c r="E25" s="30"/>
      <c r="F25" s="23"/>
    </row>
    <row r="26" spans="1:6" ht="25.5" customHeight="1">
      <c r="A26" s="31" t="s">
        <v>94</v>
      </c>
      <c r="B26" s="29">
        <v>37500</v>
      </c>
      <c r="C26" s="32">
        <v>66100</v>
      </c>
      <c r="D26" s="18">
        <f t="shared" si="3"/>
        <v>176.26666666666665</v>
      </c>
      <c r="E26" s="20"/>
      <c r="F26" s="33" t="e">
        <f>#REF!-#REF!</f>
        <v>#REF!</v>
      </c>
    </row>
    <row r="27" spans="1:5" ht="25.5" customHeight="1">
      <c r="A27" s="34" t="s">
        <v>95</v>
      </c>
      <c r="B27" s="29">
        <v>35000</v>
      </c>
      <c r="C27" s="32">
        <v>65000</v>
      </c>
      <c r="D27" s="18">
        <f t="shared" si="3"/>
        <v>185.71428571428572</v>
      </c>
      <c r="E27" s="35" t="s">
        <v>107</v>
      </c>
    </row>
    <row r="31" ht="12">
      <c r="C31" s="36"/>
    </row>
  </sheetData>
  <sheetProtection/>
  <mergeCells count="1">
    <mergeCell ref="A1:E1"/>
  </mergeCells>
  <printOptions horizontalCentered="1"/>
  <pageMargins left="0.75" right="0.75" top="0.94" bottom="0.87" header="0.47" footer="0.47"/>
  <pageSetup firstPageNumber="7" useFirstPageNumber="1"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 zhi hua</dc:creator>
  <cp:keywords/>
  <dc:description/>
  <cp:lastModifiedBy>微软用户</cp:lastModifiedBy>
  <cp:lastPrinted>2019-02-21T07:25:57Z</cp:lastPrinted>
  <dcterms:created xsi:type="dcterms:W3CDTF">2001-01-20T09:20:13Z</dcterms:created>
  <dcterms:modified xsi:type="dcterms:W3CDTF">2020-04-25T02:00:52Z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